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15300" windowHeight="8676"/>
  </bookViews>
  <sheets>
    <sheet name="Metrics" sheetId="3" r:id="rId1"/>
  </sheets>
  <definedNames>
    <definedName name="_xlnm.Print_Area" localSheetId="0">Metrics!$A$2:$AY$103</definedName>
    <definedName name="_xlnm.Print_Titles" localSheetId="0">Metrics!$1:$4</definedName>
    <definedName name="TechDepth">#REF!</definedName>
  </definedNames>
  <calcPr calcId="145621"/>
</workbook>
</file>

<file path=xl/calcChain.xml><?xml version="1.0" encoding="utf-8"?>
<calcChain xmlns="http://schemas.openxmlformats.org/spreadsheetml/2006/main">
  <c r="AV34" i="3" l="1"/>
  <c r="A81" i="3" l="1"/>
  <c r="AV43" i="3"/>
  <c r="AH89" i="3"/>
  <c r="Y57" i="3"/>
  <c r="AV57" i="3" l="1"/>
  <c r="AV54" i="3"/>
  <c r="AH93" i="3"/>
  <c r="AH92" i="3"/>
  <c r="AH88" i="3"/>
  <c r="AB88" i="3"/>
  <c r="AO88" i="3" s="1"/>
  <c r="AH87" i="3"/>
  <c r="AH86" i="3"/>
  <c r="AV60" i="3"/>
  <c r="Y43" i="3" l="1"/>
  <c r="Y58" i="3" s="1"/>
  <c r="Y59" i="3" s="1"/>
  <c r="AB89" i="3" s="1"/>
  <c r="AO89" i="3" s="1"/>
  <c r="AV71" i="3"/>
  <c r="AV45" i="3"/>
  <c r="Y54" i="3"/>
  <c r="AV33" i="3"/>
  <c r="AV47" i="3" s="1"/>
  <c r="AV53" i="3" s="1"/>
  <c r="AV26" i="3"/>
  <c r="AV27" i="3"/>
  <c r="AB92" i="3" s="1"/>
  <c r="AO92" i="3" s="1"/>
  <c r="Y46" i="3"/>
  <c r="AB87" i="3" s="1"/>
  <c r="AO87" i="3" s="1"/>
  <c r="Y28" i="3"/>
  <c r="Y31" i="3" s="1"/>
  <c r="Y36" i="3" s="1"/>
  <c r="Y37" i="3" s="1"/>
  <c r="AB86" i="3" s="1"/>
  <c r="AO86" i="3" s="1"/>
  <c r="AN6" i="3"/>
  <c r="AV35" i="3" l="1"/>
  <c r="AB93" i="3" s="1"/>
  <c r="AO93" i="3" s="1"/>
  <c r="AV55" i="3"/>
  <c r="AV58" i="3" s="1"/>
  <c r="AV59" i="3" s="1"/>
  <c r="AV61" i="3" s="1"/>
  <c r="AV63" i="3"/>
  <c r="AV72" i="3"/>
  <c r="AV48" i="3"/>
  <c r="AB94" i="3" s="1"/>
  <c r="AO94" i="3" s="1"/>
  <c r="AV64" i="3" l="1"/>
  <c r="AB95" i="3" s="1"/>
  <c r="AO95" i="3" s="1"/>
  <c r="AV76" i="3"/>
  <c r="AV73" i="3"/>
  <c r="AV75" i="3" s="1"/>
  <c r="AV77" i="3" s="1"/>
  <c r="AB96" i="3" s="1"/>
  <c r="AO96" i="3" s="1"/>
</calcChain>
</file>

<file path=xl/sharedStrings.xml><?xml version="1.0" encoding="utf-8"?>
<sst xmlns="http://schemas.openxmlformats.org/spreadsheetml/2006/main" count="131" uniqueCount="100">
  <si>
    <t>Less Cost of Sales</t>
  </si>
  <si>
    <t>Cost Per Interaction</t>
  </si>
  <si>
    <t>Less Cost Per Interaction</t>
  </si>
  <si>
    <t>Cost Per Interaction Savings</t>
  </si>
  <si>
    <t>Exhibiting &amp; Financial Performance Metrics</t>
  </si>
  <si>
    <t>Prepared By</t>
  </si>
  <si>
    <t>Department</t>
  </si>
  <si>
    <t>Tradeshow Information</t>
  </si>
  <si>
    <t>Show Name</t>
  </si>
  <si>
    <t>Show Dates</t>
  </si>
  <si>
    <t>Show Notes</t>
  </si>
  <si>
    <t>Goal #</t>
  </si>
  <si>
    <t>Owner</t>
  </si>
  <si>
    <t>Accomplished?</t>
  </si>
  <si>
    <t>Report Information</t>
  </si>
  <si>
    <t>SMART Goal for Each Objective                                     Specific - Measurable - Action oriented - Realistic - Time bound</t>
  </si>
  <si>
    <t>METRICS</t>
  </si>
  <si>
    <t>Exhibiting Hours</t>
  </si>
  <si>
    <t>Times Full-Time Exhibit Staff</t>
  </si>
  <si>
    <t>Total Staff Hours</t>
  </si>
  <si>
    <t>Times Interactions per Hour per Staffer</t>
  </si>
  <si>
    <t>Exhibit Interaction Capacity</t>
  </si>
  <si>
    <t>Actual # of Exhibit Interactions</t>
  </si>
  <si>
    <t>Divide by Exhibit Interaction Capacity</t>
  </si>
  <si>
    <t>Target:</t>
  </si>
  <si>
    <t>= Exhibit Capacity Utilization</t>
  </si>
  <si>
    <t>80-100%</t>
  </si>
  <si>
    <t>* 50 sq. feet per staffer rule of thumb</t>
  </si>
  <si>
    <t>** 3 convervative, 4 moderate, 5 aggressive</t>
  </si>
  <si>
    <t>x</t>
  </si>
  <si>
    <t>=</t>
  </si>
  <si>
    <t>*** Can be estimated by multiplying lead count x 2.4</t>
  </si>
  <si>
    <t>(an industry benchmark called stop-to-literature ratio)</t>
  </si>
  <si>
    <t>Exhibit Attraction Efficiency</t>
  </si>
  <si>
    <t>= Exhibit Attraction Efficiency</t>
  </si>
  <si>
    <r>
      <t xml:space="preserve">Target:   </t>
    </r>
    <r>
      <rPr>
        <sz val="8"/>
        <rFont val="Arial"/>
        <family val="2"/>
      </rPr>
      <t>(Source - Exhibit Surveys)</t>
    </r>
  </si>
  <si>
    <t>Total Show Investment</t>
  </si>
  <si>
    <t>= Cost Per Interaction</t>
  </si>
  <si>
    <r>
      <t xml:space="preserve">Average Cost of Field Sales Call:    </t>
    </r>
    <r>
      <rPr>
        <sz val="8"/>
        <rFont val="Arial"/>
        <family val="2"/>
      </rPr>
      <t xml:space="preserve"> (Source: CEIR, 2009)</t>
    </r>
  </si>
  <si>
    <t>Cost Per Lead</t>
  </si>
  <si>
    <t>Divide by Number of Leads</t>
  </si>
  <si>
    <t xml:space="preserve">Average Cost of B2B Tradeshow Lead: </t>
  </si>
  <si>
    <t>(Source: Exhibitor Magazine's 2015 Sales Lead Survey)</t>
  </si>
  <si>
    <t>(Source: Exhibit Surveys)</t>
  </si>
  <si>
    <t>Lead Goals, Quantity and Quality</t>
  </si>
  <si>
    <t>Lead Goal</t>
  </si>
  <si>
    <t>Total Leads Captured</t>
  </si>
  <si>
    <t>Potential Value of Leads/ROI</t>
  </si>
  <si>
    <t>Times Average Sale Amount</t>
  </si>
  <si>
    <t>= Potential Lead Value</t>
  </si>
  <si>
    <t>Divided by Show Investment</t>
  </si>
  <si>
    <t>= Soft Dollar ROI</t>
  </si>
  <si>
    <t>Achievement of Goal</t>
  </si>
  <si>
    <t>Revenue From At/Post Show Sales</t>
  </si>
  <si>
    <t>Gross Margin</t>
  </si>
  <si>
    <t>Less Show Investment</t>
  </si>
  <si>
    <t>Net Exhibit Gross Profit</t>
  </si>
  <si>
    <t>Divided by Exhibiting Investment</t>
  </si>
  <si>
    <t>Return on Investment</t>
  </si>
  <si>
    <t>-</t>
  </si>
  <si>
    <t>Comparative (Field Sales Call)</t>
  </si>
  <si>
    <t>Divide by Actual # of Exhibit Interactions</t>
  </si>
  <si>
    <t>Times Actual # of Exhibit Interactions</t>
  </si>
  <si>
    <t>Soft Dollar ROI Contribution</t>
  </si>
  <si>
    <t>Indicates if enough sales were realized to generate a return on investment.</t>
  </si>
  <si>
    <t>Date Prepared</t>
  </si>
  <si>
    <t>Performance</t>
  </si>
  <si>
    <t>Value/Return on Investment</t>
  </si>
  <si>
    <t>Exhibit Interaction Capacity/Utilization</t>
  </si>
  <si>
    <t>Measures how well we utilized our capacity to interact with attendees.</t>
  </si>
  <si>
    <t>Measures how well we attracted our target audience.</t>
  </si>
  <si>
    <t>Measures what it costs us to generate a face-to-face interaction.</t>
  </si>
  <si>
    <t>Measures what it costs us to generate a sales lead.</t>
  </si>
  <si>
    <t>Measures potential sales revenue and calculates Soft Dollar ROI.</t>
  </si>
  <si>
    <t>You'll need to track revenue from lead conversion to sales.</t>
  </si>
  <si>
    <t>interactions with our target audience.</t>
  </si>
  <si>
    <t>Determines savings realized by utilizing tradeshows to have face-to-face</t>
  </si>
  <si>
    <t>PERFORMANCE:</t>
  </si>
  <si>
    <t>VALUE &amp; RETURN ON INVESTMENT:</t>
  </si>
  <si>
    <t>Return on Investment HARD Dollar ROI - Gross Margin</t>
  </si>
  <si>
    <t>Return on Investment-Hard Dollar ROI - Gross Margin</t>
  </si>
  <si>
    <t xml:space="preserve">Return on Investment SOFT Dollar ROI </t>
  </si>
  <si>
    <t xml:space="preserve">Return on Investment-Soft Dollar ROI </t>
  </si>
  <si>
    <t>YOUR COMPANY NAME</t>
  </si>
  <si>
    <t>= Cost Per Lead</t>
  </si>
  <si>
    <t>Divide by # of Profile Matches in Show Audience</t>
  </si>
  <si>
    <t>* i.e. Business Type, Job Function/Title, Geography, Product Interest</t>
  </si>
  <si>
    <t>Interaction Conversion to Lead</t>
  </si>
  <si>
    <t>= Interaction Conversion to Lead</t>
  </si>
  <si>
    <r>
      <t xml:space="preserve">Target:  </t>
    </r>
    <r>
      <rPr>
        <sz val="8"/>
        <rFont val="Arial"/>
        <family val="2"/>
      </rPr>
      <t>(Source - CEIR)</t>
    </r>
  </si>
  <si>
    <t>Measures how well we achieved our lead goal.</t>
  </si>
  <si>
    <t>Lead Goal - Quantity</t>
  </si>
  <si>
    <t>Total # Leads</t>
  </si>
  <si>
    <t>COMMENTS:</t>
  </si>
  <si>
    <t>RESULT</t>
  </si>
  <si>
    <t>BENCHMARK</t>
  </si>
  <si>
    <t>FAVORABLE?</t>
  </si>
  <si>
    <t>PERFORMANCE SUMMARY</t>
  </si>
  <si>
    <t>Exhibiting Goals &amp; Objectives</t>
  </si>
  <si>
    <t>Soft Dollar Return on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</si>
</sst>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18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b/>
      <sz val="10"/>
      <color theme="3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2">
    <xf numFmtId="0" fontId="0" fillId="0" borderId="0" xfId="0"/>
    <xf numFmtId="0" fontId="0" fillId="2" borderId="0" xfId="0" applyFill="1"/>
    <xf numFmtId="0" fontId="0" fillId="4" borderId="6" xfId="0" applyFill="1" applyBorder="1" applyAlignment="1"/>
    <xf numFmtId="0" fontId="0" fillId="4" borderId="11" xfId="0" applyFill="1" applyBorder="1" applyAlignment="1"/>
    <xf numFmtId="0" fontId="1" fillId="4" borderId="16" xfId="0" applyFont="1" applyFill="1" applyBorder="1"/>
    <xf numFmtId="0" fontId="0" fillId="0" borderId="0" xfId="0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0" fillId="0" borderId="0" xfId="0" applyFill="1" applyAlignment="1"/>
    <xf numFmtId="0" fontId="0" fillId="2" borderId="0" xfId="0" applyFill="1" applyAlignment="1"/>
    <xf numFmtId="0" fontId="4" fillId="2" borderId="0" xfId="0" quotePrefix="1" applyFont="1" applyFill="1" applyAlignment="1"/>
    <xf numFmtId="0" fontId="0" fillId="2" borderId="2" xfId="0" applyFill="1" applyBorder="1" applyAlignment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/>
    <xf numFmtId="0" fontId="9" fillId="2" borderId="2" xfId="0" applyFont="1" applyFill="1" applyBorder="1" applyAlignment="1"/>
    <xf numFmtId="0" fontId="0" fillId="2" borderId="1" xfId="0" applyFill="1" applyBorder="1" applyAlignment="1"/>
    <xf numFmtId="5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0" fontId="4" fillId="2" borderId="0" xfId="0" quotePrefix="1" applyFont="1" applyFill="1"/>
    <xf numFmtId="0" fontId="4" fillId="2" borderId="1" xfId="0" applyFont="1" applyFill="1" applyBorder="1" applyAlignment="1"/>
    <xf numFmtId="0" fontId="11" fillId="2" borderId="0" xfId="0" applyFont="1" applyFill="1" applyAlignment="1"/>
    <xf numFmtId="0" fontId="11" fillId="2" borderId="1" xfId="0" applyFont="1" applyFill="1" applyBorder="1" applyAlignment="1"/>
    <xf numFmtId="5" fontId="0" fillId="2" borderId="0" xfId="1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12" fillId="2" borderId="0" xfId="0" applyFont="1" applyFill="1"/>
    <xf numFmtId="0" fontId="0" fillId="2" borderId="1" xfId="0" applyFill="1" applyBorder="1"/>
    <xf numFmtId="0" fontId="4" fillId="2" borderId="1" xfId="0" applyFont="1" applyFill="1" applyBorder="1"/>
    <xf numFmtId="0" fontId="14" fillId="2" borderId="0" xfId="0" applyFont="1" applyFill="1" applyAlignment="1"/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/>
    </xf>
    <xf numFmtId="0" fontId="4" fillId="2" borderId="1" xfId="0" quotePrefix="1" applyFont="1" applyFill="1" applyBorder="1" applyAlignment="1"/>
    <xf numFmtId="0" fontId="9" fillId="2" borderId="0" xfId="0" applyFont="1" applyFill="1" applyBorder="1" applyAlignment="1"/>
    <xf numFmtId="0" fontId="0" fillId="2" borderId="21" xfId="0" applyFill="1" applyBorder="1" applyAlignment="1"/>
    <xf numFmtId="0" fontId="0" fillId="2" borderId="23" xfId="0" applyFill="1" applyBorder="1"/>
    <xf numFmtId="0" fontId="14" fillId="2" borderId="0" xfId="0" applyFont="1" applyFill="1" applyBorder="1" applyAlignment="1"/>
    <xf numFmtId="0" fontId="0" fillId="2" borderId="23" xfId="0" applyFill="1" applyBorder="1" applyAlignment="1"/>
    <xf numFmtId="0" fontId="8" fillId="2" borderId="0" xfId="0" applyFont="1" applyFill="1" applyBorder="1" applyAlignment="1"/>
    <xf numFmtId="0" fontId="8" fillId="2" borderId="23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4" fillId="2" borderId="0" xfId="0" quotePrefix="1" applyFont="1" applyFill="1" applyBorder="1" applyAlignment="1"/>
    <xf numFmtId="9" fontId="0" fillId="2" borderId="0" xfId="1" applyFont="1" applyFill="1" applyBorder="1" applyAlignment="1">
      <alignment horizontal="center"/>
    </xf>
    <xf numFmtId="0" fontId="0" fillId="2" borderId="21" xfId="0" applyFill="1" applyBorder="1"/>
    <xf numFmtId="0" fontId="4" fillId="2" borderId="0" xfId="0" applyFont="1" applyFill="1" applyBorder="1"/>
    <xf numFmtId="0" fontId="4" fillId="2" borderId="24" xfId="0" applyFont="1" applyFill="1" applyBorder="1" applyAlignment="1"/>
    <xf numFmtId="0" fontId="3" fillId="2" borderId="0" xfId="0" applyFont="1" applyFill="1" applyBorder="1" applyAlignment="1"/>
    <xf numFmtId="0" fontId="3" fillId="2" borderId="0" xfId="0" quotePrefix="1" applyFont="1" applyFill="1" applyAlignment="1"/>
    <xf numFmtId="0" fontId="15" fillId="2" borderId="0" xfId="0" applyFont="1" applyFill="1" applyBorder="1"/>
    <xf numFmtId="0" fontId="3" fillId="2" borderId="0" xfId="0" applyFont="1" applyFill="1" applyBorder="1"/>
    <xf numFmtId="0" fontId="3" fillId="2" borderId="0" xfId="0" quotePrefix="1" applyFont="1" applyFill="1"/>
    <xf numFmtId="0" fontId="3" fillId="2" borderId="1" xfId="0" applyFont="1" applyFill="1" applyBorder="1"/>
    <xf numFmtId="0" fontId="0" fillId="2" borderId="25" xfId="0" applyFill="1" applyBorder="1"/>
    <xf numFmtId="0" fontId="17" fillId="0" borderId="0" xfId="0" applyFont="1" applyFill="1"/>
    <xf numFmtId="0" fontId="12" fillId="2" borderId="0" xfId="0" applyFont="1" applyFill="1" applyBorder="1" applyAlignment="1"/>
    <xf numFmtId="0" fontId="12" fillId="2" borderId="0" xfId="0" applyFont="1" applyFill="1" applyBorder="1"/>
    <xf numFmtId="0" fontId="12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7" xfId="0" applyFont="1" applyFill="1" applyBorder="1"/>
    <xf numFmtId="0" fontId="12" fillId="2" borderId="8" xfId="0" applyFont="1" applyFill="1" applyBorder="1"/>
    <xf numFmtId="0" fontId="12" fillId="2" borderId="9" xfId="0" applyFont="1" applyFill="1" applyBorder="1"/>
    <xf numFmtId="0" fontId="3" fillId="2" borderId="0" xfId="0" applyFont="1" applyFill="1" applyAlignment="1"/>
    <xf numFmtId="0" fontId="0" fillId="2" borderId="17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20" xfId="0" applyFill="1" applyBorder="1"/>
    <xf numFmtId="0" fontId="12" fillId="6" borderId="7" xfId="0" applyFont="1" applyFill="1" applyBorder="1"/>
    <xf numFmtId="0" fontId="12" fillId="6" borderId="8" xfId="0" applyFont="1" applyFill="1" applyBorder="1"/>
    <xf numFmtId="0" fontId="12" fillId="6" borderId="9" xfId="0" applyFont="1" applyFill="1" applyBorder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9" fontId="12" fillId="6" borderId="7" xfId="0" applyNumberFormat="1" applyFont="1" applyFill="1" applyBorder="1" applyAlignment="1">
      <alignment horizontal="center"/>
    </xf>
    <xf numFmtId="9" fontId="12" fillId="6" borderId="8" xfId="0" applyNumberFormat="1" applyFont="1" applyFill="1" applyBorder="1" applyAlignment="1">
      <alignment horizontal="center"/>
    </xf>
    <xf numFmtId="9" fontId="12" fillId="6" borderId="9" xfId="0" applyNumberFormat="1" applyFont="1" applyFill="1" applyBorder="1" applyAlignment="1">
      <alignment horizontal="center"/>
    </xf>
    <xf numFmtId="9" fontId="12" fillId="2" borderId="7" xfId="0" applyNumberFormat="1" applyFont="1" applyFill="1" applyBorder="1" applyAlignment="1">
      <alignment horizontal="center"/>
    </xf>
    <xf numFmtId="9" fontId="12" fillId="2" borderId="8" xfId="0" applyNumberFormat="1" applyFont="1" applyFill="1" applyBorder="1" applyAlignment="1">
      <alignment horizontal="center"/>
    </xf>
    <xf numFmtId="9" fontId="12" fillId="2" borderId="9" xfId="0" applyNumberFormat="1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5" fontId="12" fillId="6" borderId="7" xfId="0" applyNumberFormat="1" applyFont="1" applyFill="1" applyBorder="1" applyAlignment="1">
      <alignment horizontal="center"/>
    </xf>
    <xf numFmtId="5" fontId="12" fillId="6" borderId="8" xfId="0" applyNumberFormat="1" applyFont="1" applyFill="1" applyBorder="1" applyAlignment="1">
      <alignment horizontal="center"/>
    </xf>
    <xf numFmtId="5" fontId="12" fillId="6" borderId="9" xfId="0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5" fontId="12" fillId="2" borderId="7" xfId="0" applyNumberFormat="1" applyFont="1" applyFill="1" applyBorder="1" applyAlignment="1">
      <alignment horizontal="center"/>
    </xf>
    <xf numFmtId="5" fontId="12" fillId="2" borderId="8" xfId="0" applyNumberFormat="1" applyFont="1" applyFill="1" applyBorder="1" applyAlignment="1">
      <alignment horizontal="center"/>
    </xf>
    <xf numFmtId="5" fontId="12" fillId="2" borderId="9" xfId="0" applyNumberFormat="1" applyFont="1" applyFill="1" applyBorder="1" applyAlignment="1">
      <alignment horizontal="center"/>
    </xf>
    <xf numFmtId="5" fontId="0" fillId="2" borderId="0" xfId="0" applyNumberFormat="1" applyFill="1" applyAlignment="1">
      <alignment horizontal="center"/>
    </xf>
    <xf numFmtId="3" fontId="0" fillId="2" borderId="1" xfId="0" applyNumberFormat="1" applyFill="1" applyBorder="1" applyAlignment="1">
      <alignment horizontal="center"/>
    </xf>
    <xf numFmtId="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0" xfId="1" applyFont="1" applyFill="1" applyAlignment="1">
      <alignment horizontal="center"/>
    </xf>
    <xf numFmtId="9" fontId="0" fillId="2" borderId="1" xfId="1" applyFont="1" applyFill="1" applyBorder="1" applyAlignment="1">
      <alignment horizontal="center"/>
    </xf>
    <xf numFmtId="5" fontId="0" fillId="2" borderId="2" xfId="0" applyNumberFormat="1" applyFill="1" applyBorder="1" applyAlignment="1">
      <alignment horizontal="center"/>
    </xf>
    <xf numFmtId="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5" fontId="0" fillId="2" borderId="0" xfId="0" applyNumberFormat="1" applyFill="1" applyBorder="1" applyAlignment="1">
      <alignment horizontal="center"/>
    </xf>
    <xf numFmtId="3" fontId="0" fillId="2" borderId="0" xfId="1" applyNumberFormat="1" applyFont="1" applyFill="1" applyAlignment="1">
      <alignment horizontal="center"/>
    </xf>
    <xf numFmtId="5" fontId="0" fillId="2" borderId="0" xfId="1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9" fontId="0" fillId="2" borderId="0" xfId="1" applyFont="1" applyFill="1" applyBorder="1" applyAlignment="1">
      <alignment horizontal="center"/>
    </xf>
    <xf numFmtId="5" fontId="0" fillId="2" borderId="0" xfId="1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5" fontId="0" fillId="2" borderId="1" xfId="1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3" borderId="16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5" fillId="4" borderId="7" xfId="0" quotePrefix="1" applyFont="1" applyFill="1" applyBorder="1" applyAlignment="1">
      <alignment horizontal="center"/>
    </xf>
    <xf numFmtId="0" fontId="5" fillId="4" borderId="8" xfId="0" quotePrefix="1" applyFont="1" applyFill="1" applyBorder="1" applyAlignment="1">
      <alignment horizontal="center"/>
    </xf>
    <xf numFmtId="0" fontId="5" fillId="4" borderId="9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4" borderId="20" xfId="0" applyFont="1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center"/>
    </xf>
    <xf numFmtId="0" fontId="0" fillId="4" borderId="12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0" borderId="15" xfId="0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5" fontId="9" fillId="2" borderId="1" xfId="0" applyNumberFormat="1" applyFont="1" applyFill="1" applyBorder="1" applyAlignment="1">
      <alignment horizontal="center"/>
    </xf>
    <xf numFmtId="5" fontId="9" fillId="2" borderId="0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</xdr:row>
      <xdr:rowOff>53340</xdr:rowOff>
    </xdr:from>
    <xdr:to>
      <xdr:col>9</xdr:col>
      <xdr:colOff>15240</xdr:colOff>
      <xdr:row>3</xdr:row>
      <xdr:rowOff>0</xdr:rowOff>
    </xdr:to>
    <xdr:sp macro="" textlink="">
      <xdr:nvSpPr>
        <xdr:cNvPr id="2" name="TextBox 1"/>
        <xdr:cNvSpPr txBox="1"/>
      </xdr:nvSpPr>
      <xdr:spPr>
        <a:xfrm>
          <a:off x="152400" y="106680"/>
          <a:ext cx="1424940" cy="510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Company Logo</a:t>
          </a:r>
        </a:p>
      </xdr:txBody>
    </xdr:sp>
    <xdr:clientData/>
  </xdr:twoCellAnchor>
  <xdr:twoCellAnchor editAs="oneCell">
    <xdr:from>
      <xdr:col>43</xdr:col>
      <xdr:colOff>219323</xdr:colOff>
      <xdr:row>1</xdr:row>
      <xdr:rowOff>15240</xdr:rowOff>
    </xdr:from>
    <xdr:to>
      <xdr:col>50</xdr:col>
      <xdr:colOff>45720</xdr:colOff>
      <xdr:row>3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7443" y="68580"/>
          <a:ext cx="1228477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2"/>
  <sheetViews>
    <sheetView tabSelected="1" zoomScaleNormal="100" workbookViewId="0"/>
  </sheetViews>
  <sheetFormatPr defaultColWidth="9.109375" defaultRowHeight="13.2" x14ac:dyDescent="0.25"/>
  <cols>
    <col min="1" max="1" width="1.21875" style="1" customWidth="1"/>
    <col min="2" max="2" width="2.88671875" style="1" customWidth="1"/>
    <col min="3" max="30" width="2.6640625" style="1" customWidth="1"/>
    <col min="31" max="32" width="2.88671875" style="1" customWidth="1"/>
    <col min="33" max="33" width="2.77734375" style="1" customWidth="1"/>
    <col min="34" max="43" width="2.6640625" style="1" customWidth="1"/>
    <col min="44" max="44" width="4.44140625" style="1" customWidth="1"/>
    <col min="45" max="51" width="2.6640625" style="1" customWidth="1"/>
    <col min="52" max="16384" width="9.109375" style="1"/>
  </cols>
  <sheetData>
    <row r="1" spans="1:56" ht="4.2" customHeight="1" x14ac:dyDescent="0.25"/>
    <row r="2" spans="1:56" ht="23.4" x14ac:dyDescent="0.45">
      <c r="A2"/>
      <c r="B2" s="151" t="s">
        <v>4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</row>
    <row r="3" spans="1:56" s="26" customFormat="1" ht="21" customHeight="1" x14ac:dyDescent="0.3">
      <c r="B3" s="152" t="s">
        <v>83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</row>
    <row r="4" spans="1:56" ht="9" customHeight="1" thickBot="1" x14ac:dyDescent="0.35">
      <c r="A4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</row>
    <row r="5" spans="1:56" ht="14.4" x14ac:dyDescent="0.3">
      <c r="B5" s="154" t="s">
        <v>14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6"/>
    </row>
    <row r="6" spans="1:56" x14ac:dyDescent="0.25">
      <c r="B6" s="2"/>
      <c r="C6" s="157" t="s">
        <v>5</v>
      </c>
      <c r="D6" s="157"/>
      <c r="E6" s="157"/>
      <c r="F6" s="157"/>
      <c r="G6" s="157"/>
      <c r="H6" s="157"/>
      <c r="I6" s="157"/>
      <c r="J6" s="158"/>
      <c r="K6" s="159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1"/>
      <c r="AA6" s="163" t="s">
        <v>65</v>
      </c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8"/>
      <c r="AN6" s="162">
        <f ca="1">TODAY()</f>
        <v>43123</v>
      </c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30"/>
    </row>
    <row r="7" spans="1:56" ht="13.8" thickBot="1" x14ac:dyDescent="0.3">
      <c r="B7" s="3"/>
      <c r="C7" s="157" t="s">
        <v>6</v>
      </c>
      <c r="D7" s="157"/>
      <c r="E7" s="157"/>
      <c r="F7" s="157"/>
      <c r="G7" s="157"/>
      <c r="H7" s="157"/>
      <c r="I7" s="157"/>
      <c r="J7" s="158"/>
      <c r="K7" s="172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7"/>
      <c r="AA7" s="173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5"/>
      <c r="AN7" s="172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76"/>
    </row>
    <row r="8" spans="1:56" ht="14.4" x14ac:dyDescent="0.3">
      <c r="B8" s="154" t="s">
        <v>7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6"/>
    </row>
    <row r="9" spans="1:56" ht="14.4" customHeight="1" thickBot="1" x14ac:dyDescent="0.35">
      <c r="B9" s="4"/>
      <c r="C9" s="164" t="s">
        <v>8</v>
      </c>
      <c r="D9" s="164"/>
      <c r="E9" s="164"/>
      <c r="F9" s="164"/>
      <c r="G9" s="164"/>
      <c r="H9" s="164"/>
      <c r="I9" s="164"/>
      <c r="J9" s="165"/>
      <c r="K9" s="125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7"/>
      <c r="AA9" s="166" t="s">
        <v>9</v>
      </c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8"/>
      <c r="AN9" s="128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30"/>
    </row>
    <row r="10" spans="1:56" ht="29.4" customHeight="1" thickBot="1" x14ac:dyDescent="0.3">
      <c r="B10" s="2"/>
      <c r="C10" s="167" t="s">
        <v>10</v>
      </c>
      <c r="D10" s="167"/>
      <c r="E10" s="167"/>
      <c r="F10" s="167"/>
      <c r="G10" s="167"/>
      <c r="H10" s="167"/>
      <c r="I10" s="167"/>
      <c r="J10" s="168"/>
      <c r="K10" s="169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1"/>
    </row>
    <row r="11" spans="1:56" ht="14.4" x14ac:dyDescent="0.3">
      <c r="B11" s="139" t="s">
        <v>98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1"/>
    </row>
    <row r="12" spans="1:56" s="5" customFormat="1" ht="18" customHeight="1" x14ac:dyDescent="0.25">
      <c r="B12" s="116">
        <v>1</v>
      </c>
      <c r="C12" s="117"/>
      <c r="D12" s="11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35"/>
      <c r="AZ12" s="1"/>
      <c r="BA12" s="1"/>
      <c r="BB12" s="1"/>
      <c r="BC12" s="1"/>
      <c r="BD12" s="1"/>
    </row>
    <row r="13" spans="1:56" s="5" customFormat="1" ht="18" customHeight="1" x14ac:dyDescent="0.25">
      <c r="B13" s="116">
        <v>2</v>
      </c>
      <c r="C13" s="117"/>
      <c r="D13" s="136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8"/>
      <c r="AZ13" s="1"/>
      <c r="BA13" s="1"/>
      <c r="BB13" s="1"/>
      <c r="BC13" s="1"/>
      <c r="BD13" s="1"/>
    </row>
    <row r="14" spans="1:56" s="5" customFormat="1" ht="18" customHeight="1" x14ac:dyDescent="0.25">
      <c r="B14" s="116">
        <v>3</v>
      </c>
      <c r="C14" s="117"/>
      <c r="D14" s="136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8"/>
      <c r="AZ14" s="1"/>
      <c r="BA14" s="1"/>
      <c r="BB14" s="1"/>
      <c r="BC14" s="1"/>
      <c r="BD14" s="1"/>
    </row>
    <row r="15" spans="1:56" ht="14.4" x14ac:dyDescent="0.3">
      <c r="B15" s="139" t="s">
        <v>15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1"/>
    </row>
    <row r="16" spans="1:56" s="5" customFormat="1" ht="14.4" x14ac:dyDescent="0.3">
      <c r="B16" s="116" t="s">
        <v>11</v>
      </c>
      <c r="C16" s="117"/>
      <c r="D16" s="142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4"/>
      <c r="AL16" s="145" t="s">
        <v>12</v>
      </c>
      <c r="AM16" s="146"/>
      <c r="AN16" s="146"/>
      <c r="AO16" s="146"/>
      <c r="AP16" s="146"/>
      <c r="AQ16" s="146"/>
      <c r="AR16" s="146"/>
      <c r="AS16" s="147"/>
      <c r="AT16" s="148" t="s">
        <v>13</v>
      </c>
      <c r="AU16" s="149"/>
      <c r="AV16" s="149"/>
      <c r="AW16" s="149"/>
      <c r="AX16" s="149"/>
      <c r="AY16" s="150"/>
      <c r="AZ16" s="1"/>
      <c r="BA16" s="1"/>
      <c r="BB16" s="1"/>
      <c r="BC16" s="1"/>
      <c r="BD16" s="1"/>
    </row>
    <row r="17" spans="1:56" s="5" customFormat="1" ht="19.05" customHeight="1" x14ac:dyDescent="0.25">
      <c r="B17" s="116">
        <v>1</v>
      </c>
      <c r="C17" s="117"/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20"/>
      <c r="AL17" s="121"/>
      <c r="AM17" s="122"/>
      <c r="AN17" s="122"/>
      <c r="AO17" s="122"/>
      <c r="AP17" s="122"/>
      <c r="AQ17" s="122"/>
      <c r="AR17" s="122"/>
      <c r="AS17" s="117"/>
      <c r="AT17" s="121"/>
      <c r="AU17" s="122"/>
      <c r="AV17" s="122"/>
      <c r="AW17" s="122"/>
      <c r="AX17" s="122"/>
      <c r="AY17" s="123"/>
      <c r="AZ17" s="1"/>
      <c r="BA17" s="1"/>
      <c r="BB17" s="1"/>
      <c r="BC17" s="1"/>
      <c r="BD17" s="1"/>
    </row>
    <row r="18" spans="1:56" s="5" customFormat="1" ht="19.05" customHeight="1" x14ac:dyDescent="0.25">
      <c r="B18" s="116">
        <v>2</v>
      </c>
      <c r="C18" s="117"/>
      <c r="D18" s="118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20"/>
      <c r="AL18" s="121"/>
      <c r="AM18" s="122"/>
      <c r="AN18" s="122"/>
      <c r="AO18" s="122"/>
      <c r="AP18" s="122"/>
      <c r="AQ18" s="122"/>
      <c r="AR18" s="122"/>
      <c r="AS18" s="117"/>
      <c r="AT18" s="121"/>
      <c r="AU18" s="122"/>
      <c r="AV18" s="122"/>
      <c r="AW18" s="122"/>
      <c r="AX18" s="122"/>
      <c r="AY18" s="123"/>
      <c r="AZ18" s="1"/>
      <c r="BA18" s="1"/>
      <c r="BB18" s="1"/>
      <c r="BC18" s="1"/>
      <c r="BD18" s="1"/>
    </row>
    <row r="19" spans="1:56" s="5" customFormat="1" ht="19.05" customHeight="1" x14ac:dyDescent="0.25">
      <c r="B19" s="116">
        <v>3</v>
      </c>
      <c r="C19" s="117"/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20"/>
      <c r="AL19" s="121"/>
      <c r="AM19" s="122"/>
      <c r="AN19" s="122"/>
      <c r="AO19" s="122"/>
      <c r="AP19" s="122"/>
      <c r="AQ19" s="122"/>
      <c r="AR19" s="122"/>
      <c r="AS19" s="117"/>
      <c r="AT19" s="121"/>
      <c r="AU19" s="122"/>
      <c r="AV19" s="122"/>
      <c r="AW19" s="122"/>
      <c r="AX19" s="122"/>
      <c r="AY19" s="123"/>
      <c r="AZ19" s="1"/>
      <c r="BA19" s="1"/>
      <c r="BB19" s="1"/>
      <c r="BC19" s="1"/>
      <c r="BD19" s="1"/>
    </row>
    <row r="20" spans="1:56" ht="14.4" x14ac:dyDescent="0.3">
      <c r="B20" s="113" t="s">
        <v>16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5"/>
    </row>
    <row r="21" spans="1:56" ht="14.4" x14ac:dyDescent="0.3">
      <c r="B21" s="131" t="s">
        <v>66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3"/>
      <c r="AC21" s="132" t="s">
        <v>67</v>
      </c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4"/>
    </row>
    <row r="22" spans="1:56" s="9" customFormat="1" ht="10.050000000000001" customHeight="1" x14ac:dyDescent="0.2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34"/>
      <c r="Z22" s="19"/>
      <c r="AA22" s="19"/>
      <c r="AB22" s="35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</row>
    <row r="23" spans="1:56" x14ac:dyDescent="0.25">
      <c r="B23" s="50" t="s">
        <v>68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36"/>
      <c r="AC23" s="25"/>
      <c r="AD23" s="50" t="s">
        <v>1</v>
      </c>
    </row>
    <row r="24" spans="1:56" x14ac:dyDescent="0.25">
      <c r="B24" s="37" t="s">
        <v>69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3"/>
      <c r="Z24" s="13"/>
      <c r="AA24" s="13"/>
      <c r="AB24" s="36"/>
      <c r="AC24" s="25"/>
      <c r="AD24" s="29" t="s">
        <v>71</v>
      </c>
    </row>
    <row r="25" spans="1:56" x14ac:dyDescent="0.25">
      <c r="B25" s="13"/>
      <c r="C25" s="25" t="s">
        <v>17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177">
        <v>10.5</v>
      </c>
      <c r="Z25" s="177"/>
      <c r="AA25" s="177"/>
      <c r="AB25" s="38"/>
      <c r="AC25" s="19"/>
      <c r="AE25" s="8" t="s">
        <v>36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179">
        <v>10000</v>
      </c>
      <c r="AW25" s="179"/>
      <c r="AX25" s="179"/>
      <c r="AY25" s="8"/>
      <c r="AZ25" s="8"/>
    </row>
    <row r="26" spans="1:56" x14ac:dyDescent="0.25">
      <c r="B26" s="13"/>
      <c r="C26" s="25" t="s">
        <v>18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13"/>
      <c r="Z26" s="13"/>
      <c r="AA26" s="39"/>
      <c r="AB26" s="40"/>
      <c r="AC26" s="19"/>
      <c r="AE26" s="8" t="s">
        <v>61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109">
        <f>+Y35</f>
        <v>48</v>
      </c>
      <c r="AW26" s="109"/>
      <c r="AX26" s="109"/>
      <c r="AY26" s="8"/>
      <c r="AZ26" s="8"/>
    </row>
    <row r="27" spans="1:56" x14ac:dyDescent="0.25">
      <c r="B27" s="13"/>
      <c r="C27" s="41"/>
      <c r="D27" s="42" t="s">
        <v>27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 t="s">
        <v>29</v>
      </c>
      <c r="Y27" s="178">
        <v>2</v>
      </c>
      <c r="Z27" s="178"/>
      <c r="AA27" s="178"/>
      <c r="AB27" s="40"/>
      <c r="AC27" s="19"/>
      <c r="AE27" s="11" t="s">
        <v>37</v>
      </c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 t="s">
        <v>30</v>
      </c>
      <c r="AV27" s="107">
        <f>+AV25/AV26</f>
        <v>208.33333333333334</v>
      </c>
      <c r="AW27" s="107"/>
      <c r="AX27" s="107"/>
      <c r="AY27" s="11"/>
    </row>
    <row r="28" spans="1:56" x14ac:dyDescent="0.25">
      <c r="B28" s="13"/>
      <c r="C28" s="41" t="s">
        <v>19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108">
        <f>ROUND(Y25*Y27,0)</f>
        <v>21</v>
      </c>
      <c r="Z28" s="108"/>
      <c r="AA28" s="108"/>
      <c r="AB28" s="38"/>
      <c r="AC28" s="19"/>
      <c r="AV28" s="74"/>
      <c r="AW28" s="74"/>
    </row>
    <row r="29" spans="1:56" x14ac:dyDescent="0.25">
      <c r="B29" s="13"/>
      <c r="C29" s="25" t="s">
        <v>20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13"/>
      <c r="Z29" s="13"/>
      <c r="AA29" s="39"/>
      <c r="AB29" s="40"/>
      <c r="AC29" s="17"/>
      <c r="AD29" s="27"/>
      <c r="AE29" s="21" t="s">
        <v>38</v>
      </c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124">
        <v>596</v>
      </c>
      <c r="AW29" s="124"/>
      <c r="AX29" s="124"/>
      <c r="AY29" s="21"/>
      <c r="AZ29" s="25"/>
    </row>
    <row r="30" spans="1:56" x14ac:dyDescent="0.25">
      <c r="B30" s="13"/>
      <c r="C30" s="41"/>
      <c r="D30" s="42" t="s">
        <v>28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s">
        <v>29</v>
      </c>
      <c r="Y30" s="178">
        <v>3</v>
      </c>
      <c r="Z30" s="178"/>
      <c r="AA30" s="178"/>
      <c r="AB30" s="40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Y30" s="19"/>
    </row>
    <row r="31" spans="1:56" x14ac:dyDescent="0.25">
      <c r="B31" s="13"/>
      <c r="C31" s="25" t="s">
        <v>21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43" t="s">
        <v>30</v>
      </c>
      <c r="Y31" s="108">
        <f>ROUND(+Y28*Y30,0)</f>
        <v>63</v>
      </c>
      <c r="Z31" s="108"/>
      <c r="AA31" s="108"/>
      <c r="AB31" s="38"/>
      <c r="AC31" s="19"/>
      <c r="AD31" s="50" t="s">
        <v>39</v>
      </c>
    </row>
    <row r="32" spans="1:56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36"/>
      <c r="AC32" s="19"/>
      <c r="AD32" s="29" t="s">
        <v>72</v>
      </c>
    </row>
    <row r="33" spans="1:52" x14ac:dyDescent="0.25">
      <c r="B33" s="13"/>
      <c r="C33" s="25" t="s">
        <v>22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13"/>
      <c r="Z33" s="13"/>
      <c r="AA33" s="19"/>
      <c r="AB33" s="38"/>
      <c r="AC33" s="19"/>
      <c r="AE33" s="8" t="s">
        <v>36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98">
        <f>+AV25</f>
        <v>10000</v>
      </c>
      <c r="AW33" s="98"/>
      <c r="AX33" s="98"/>
      <c r="AY33" s="8"/>
      <c r="AZ33" s="8"/>
    </row>
    <row r="34" spans="1:52" x14ac:dyDescent="0.25">
      <c r="B34" s="13"/>
      <c r="C34" s="41"/>
      <c r="D34" s="42" t="s">
        <v>31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1"/>
      <c r="W34" s="41"/>
      <c r="X34" s="41"/>
      <c r="Y34" s="14"/>
      <c r="Z34" s="14"/>
      <c r="AA34" s="19"/>
      <c r="AB34" s="38"/>
      <c r="AC34" s="19"/>
      <c r="AE34" s="8" t="s">
        <v>40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109">
        <f>+Y53</f>
        <v>15</v>
      </c>
      <c r="AW34" s="109"/>
      <c r="AX34" s="109"/>
      <c r="AY34" s="8"/>
      <c r="AZ34" s="8"/>
    </row>
    <row r="35" spans="1:52" x14ac:dyDescent="0.25">
      <c r="B35" s="13"/>
      <c r="C35" s="41"/>
      <c r="D35" s="42"/>
      <c r="E35" s="42" t="s">
        <v>32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1"/>
      <c r="W35" s="41"/>
      <c r="X35" s="41"/>
      <c r="Y35" s="178">
        <v>48</v>
      </c>
      <c r="Z35" s="178"/>
      <c r="AA35" s="178"/>
      <c r="AB35" s="38"/>
      <c r="AC35" s="19"/>
      <c r="AE35" s="49" t="s">
        <v>84</v>
      </c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 t="s">
        <v>30</v>
      </c>
      <c r="AV35" s="107">
        <f>+AV33/AV34</f>
        <v>666.66666666666663</v>
      </c>
      <c r="AW35" s="107"/>
      <c r="AX35" s="107"/>
      <c r="AY35" s="11"/>
    </row>
    <row r="36" spans="1:52" x14ac:dyDescent="0.25">
      <c r="B36" s="13"/>
      <c r="C36" s="25" t="s">
        <v>23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108">
        <f>+Y31</f>
        <v>63</v>
      </c>
      <c r="Z36" s="108"/>
      <c r="AA36" s="108"/>
      <c r="AB36" s="38"/>
      <c r="AC36" s="19"/>
      <c r="AV36" s="74"/>
      <c r="AW36" s="74"/>
    </row>
    <row r="37" spans="1:52" x14ac:dyDescent="0.25">
      <c r="B37" s="13"/>
      <c r="C37" s="43" t="s">
        <v>25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 t="s">
        <v>30</v>
      </c>
      <c r="Y37" s="111">
        <f>+Y35/Y36</f>
        <v>0.76190476190476186</v>
      </c>
      <c r="Z37" s="111"/>
      <c r="AA37" s="111"/>
      <c r="AB37" s="38"/>
      <c r="AC37" s="19"/>
      <c r="AE37" s="7" t="s">
        <v>41</v>
      </c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107"/>
      <c r="AW37" s="107"/>
      <c r="AX37" s="107"/>
      <c r="AY37" s="7"/>
      <c r="AZ37" s="7"/>
    </row>
    <row r="38" spans="1:52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08"/>
      <c r="Z38" s="108"/>
      <c r="AA38" s="13"/>
      <c r="AB38" s="36"/>
      <c r="AC38" s="19"/>
      <c r="AE38" s="22" t="s">
        <v>42</v>
      </c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107">
        <v>165</v>
      </c>
      <c r="AW38" s="107"/>
      <c r="AX38" s="107"/>
      <c r="AY38" s="8"/>
      <c r="AZ38" s="8"/>
    </row>
    <row r="39" spans="1:52" x14ac:dyDescent="0.25">
      <c r="B39" s="13"/>
      <c r="C39" s="21" t="s">
        <v>24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104" t="s">
        <v>26</v>
      </c>
      <c r="Z39" s="104"/>
      <c r="AA39" s="104"/>
      <c r="AB39" s="36"/>
      <c r="AC39" s="17"/>
      <c r="AE39" s="23" t="s">
        <v>43</v>
      </c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107">
        <v>283</v>
      </c>
      <c r="AW39" s="107"/>
      <c r="AX39" s="107"/>
      <c r="AY39" s="21"/>
      <c r="AZ39" s="25"/>
    </row>
    <row r="40" spans="1:52" s="9" customFormat="1" ht="10.050000000000001" customHeight="1" x14ac:dyDescent="0.25">
      <c r="A40" s="10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6"/>
      <c r="Z40" s="12"/>
      <c r="AA40" s="12"/>
      <c r="AB40" s="35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</row>
    <row r="41" spans="1:52" x14ac:dyDescent="0.25">
      <c r="B41" s="50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36"/>
      <c r="AC41" s="25"/>
      <c r="AD41" s="50" t="s">
        <v>47</v>
      </c>
    </row>
    <row r="42" spans="1:52" x14ac:dyDescent="0.25">
      <c r="B42" s="37" t="s">
        <v>70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36"/>
      <c r="AC42" s="25"/>
      <c r="AD42" s="29" t="s">
        <v>73</v>
      </c>
    </row>
    <row r="43" spans="1:52" x14ac:dyDescent="0.25">
      <c r="B43" s="13"/>
      <c r="C43" s="25" t="s">
        <v>22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99">
        <f>+Y35</f>
        <v>48</v>
      </c>
      <c r="Z43" s="99"/>
      <c r="AA43" s="99"/>
      <c r="AB43" s="38"/>
      <c r="AC43" s="19"/>
      <c r="AE43" s="63" t="s">
        <v>92</v>
      </c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108">
        <f>Y53</f>
        <v>15</v>
      </c>
      <c r="AW43" s="108"/>
      <c r="AX43" s="108"/>
      <c r="AY43" s="8"/>
      <c r="AZ43" s="8"/>
    </row>
    <row r="44" spans="1:52" x14ac:dyDescent="0.25">
      <c r="B44" s="13"/>
      <c r="C44" s="48" t="s">
        <v>85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177">
        <v>200</v>
      </c>
      <c r="Z44" s="177"/>
      <c r="AA44" s="177"/>
      <c r="AB44" s="38"/>
      <c r="AC44" s="19"/>
      <c r="AE44" s="8" t="s">
        <v>48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 t="s">
        <v>29</v>
      </c>
      <c r="AV44" s="179">
        <v>5000</v>
      </c>
      <c r="AW44" s="179"/>
      <c r="AX44" s="179"/>
      <c r="AY44" s="8"/>
    </row>
    <row r="45" spans="1:52" x14ac:dyDescent="0.25">
      <c r="B45" s="13"/>
      <c r="C45" s="41"/>
      <c r="D45" s="42" t="s">
        <v>86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1"/>
      <c r="W45" s="41"/>
      <c r="X45" s="41"/>
      <c r="Y45" s="14"/>
      <c r="Z45" s="14"/>
      <c r="AA45" s="19"/>
      <c r="AB45" s="38"/>
      <c r="AC45" s="19"/>
      <c r="AE45" s="11" t="s">
        <v>49</v>
      </c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 t="s">
        <v>30</v>
      </c>
      <c r="AV45" s="107">
        <f>+AV43*AV44</f>
        <v>75000</v>
      </c>
      <c r="AW45" s="107"/>
      <c r="AX45" s="107"/>
      <c r="AY45" s="11"/>
    </row>
    <row r="46" spans="1:52" x14ac:dyDescent="0.25">
      <c r="B46" s="13"/>
      <c r="C46" s="43" t="s">
        <v>34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 t="s">
        <v>30</v>
      </c>
      <c r="Y46" s="111">
        <f>+Y43/Y44</f>
        <v>0.24</v>
      </c>
      <c r="Z46" s="111"/>
      <c r="AA46" s="111"/>
      <c r="AB46" s="38"/>
      <c r="AC46" s="19"/>
      <c r="AV46" s="74"/>
      <c r="AW46" s="74"/>
    </row>
    <row r="47" spans="1:52" x14ac:dyDescent="0.2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08"/>
      <c r="Z47" s="108"/>
      <c r="AA47" s="13"/>
      <c r="AB47" s="36"/>
      <c r="AC47" s="19"/>
      <c r="AE47" s="8" t="s">
        <v>50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107">
        <f>+AV33</f>
        <v>10000</v>
      </c>
      <c r="AW47" s="107"/>
      <c r="AX47" s="107"/>
      <c r="AY47" s="8"/>
      <c r="AZ47" s="8"/>
    </row>
    <row r="48" spans="1:52" x14ac:dyDescent="0.25">
      <c r="B48" s="13"/>
      <c r="C48" s="21" t="s">
        <v>35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103">
        <v>0.45</v>
      </c>
      <c r="Z48" s="104"/>
      <c r="AA48" s="104"/>
      <c r="AB48" s="36"/>
      <c r="AC48" s="17"/>
      <c r="AE48" s="20" t="s">
        <v>51</v>
      </c>
      <c r="AV48" s="100">
        <f>+AV45/AV47</f>
        <v>7.5</v>
      </c>
      <c r="AW48" s="100"/>
      <c r="AX48" s="100"/>
    </row>
    <row r="49" spans="2:55" ht="10.050000000000001" customHeight="1" x14ac:dyDescent="0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4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</row>
    <row r="50" spans="2:55" x14ac:dyDescent="0.25">
      <c r="B50" s="50" t="s">
        <v>44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36"/>
      <c r="AC50" s="19"/>
      <c r="AD50" s="50" t="s">
        <v>81</v>
      </c>
    </row>
    <row r="51" spans="2:55" ht="13.2" customHeight="1" x14ac:dyDescent="0.25">
      <c r="B51" s="37" t="s">
        <v>90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36"/>
      <c r="AC51" s="25"/>
      <c r="AD51" s="32" t="s">
        <v>76</v>
      </c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0"/>
      <c r="BA51" s="30"/>
      <c r="BB51" s="30"/>
      <c r="BC51" s="30"/>
    </row>
    <row r="52" spans="2:55" x14ac:dyDescent="0.25">
      <c r="B52" s="13"/>
      <c r="C52" s="25" t="s">
        <v>45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177">
        <v>20</v>
      </c>
      <c r="Z52" s="177"/>
      <c r="AA52" s="177"/>
      <c r="AB52" s="38"/>
      <c r="AC52" s="19"/>
      <c r="AD52" s="32" t="s">
        <v>75</v>
      </c>
      <c r="AZ52" s="8"/>
    </row>
    <row r="53" spans="2:55" x14ac:dyDescent="0.25">
      <c r="B53" s="13"/>
      <c r="C53" s="25" t="s">
        <v>46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177">
        <v>15</v>
      </c>
      <c r="Z53" s="177"/>
      <c r="AA53" s="177"/>
      <c r="AB53" s="38"/>
      <c r="AC53" s="19"/>
      <c r="AE53" s="8" t="s">
        <v>36</v>
      </c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98">
        <f>+AV47</f>
        <v>10000</v>
      </c>
      <c r="AW53" s="98"/>
      <c r="AX53" s="98"/>
      <c r="AY53" s="8"/>
      <c r="AZ53" s="11"/>
    </row>
    <row r="54" spans="2:55" x14ac:dyDescent="0.25">
      <c r="B54" s="13"/>
      <c r="C54" s="43" t="s">
        <v>52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111">
        <f>+Y53/Y52</f>
        <v>0.75</v>
      </c>
      <c r="Z54" s="111"/>
      <c r="AA54" s="111"/>
      <c r="AB54" s="38"/>
      <c r="AC54" s="19"/>
      <c r="AE54" s="8" t="s">
        <v>61</v>
      </c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11" t="s">
        <v>30</v>
      </c>
      <c r="AV54" s="109">
        <f>+Y35</f>
        <v>48</v>
      </c>
      <c r="AW54" s="109"/>
      <c r="AX54" s="109"/>
      <c r="AY54" s="8"/>
    </row>
    <row r="55" spans="2:55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08"/>
      <c r="Z55" s="108"/>
      <c r="AA55" s="13"/>
      <c r="AB55" s="36"/>
      <c r="AC55" s="19"/>
      <c r="AE55" s="11" t="s">
        <v>1</v>
      </c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2">
        <f>IF(AV54=0,0,ROUND(+AV53/AV54,0))</f>
        <v>208</v>
      </c>
      <c r="AW55" s="112"/>
      <c r="AX55" s="112"/>
      <c r="AY55" s="11"/>
    </row>
    <row r="56" spans="2:55" x14ac:dyDescent="0.25">
      <c r="B56" s="51" t="s">
        <v>87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104"/>
      <c r="W56" s="104"/>
      <c r="X56" s="25"/>
      <c r="Y56" s="111"/>
      <c r="Z56" s="111"/>
      <c r="AA56" s="111"/>
      <c r="AB56" s="36"/>
      <c r="AC56" s="19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20"/>
      <c r="AV56" s="24"/>
      <c r="AW56" s="24"/>
      <c r="AX56" s="24"/>
      <c r="AY56" s="11"/>
    </row>
    <row r="57" spans="2:55" x14ac:dyDescent="0.25">
      <c r="B57" s="13"/>
      <c r="C57" s="110" t="s">
        <v>46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25"/>
      <c r="V57" s="104"/>
      <c r="W57" s="104"/>
      <c r="X57" s="25"/>
      <c r="Y57" s="99">
        <f>+Y53</f>
        <v>15</v>
      </c>
      <c r="Z57" s="99"/>
      <c r="AA57" s="99"/>
      <c r="AB57" s="36"/>
      <c r="AE57" s="6" t="s">
        <v>60</v>
      </c>
      <c r="AU57" s="20" t="s">
        <v>59</v>
      </c>
      <c r="AV57" s="105">
        <f>+AV29</f>
        <v>596</v>
      </c>
      <c r="AW57" s="105"/>
      <c r="AX57" s="105"/>
    </row>
    <row r="58" spans="2:55" x14ac:dyDescent="0.25">
      <c r="B58" s="13"/>
      <c r="C58" s="48" t="s">
        <v>61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104"/>
      <c r="W58" s="104"/>
      <c r="X58" s="25"/>
      <c r="Y58" s="108">
        <f>+Y43</f>
        <v>48</v>
      </c>
      <c r="Z58" s="108"/>
      <c r="AA58" s="108"/>
      <c r="AB58" s="36"/>
      <c r="AC58" s="13"/>
      <c r="AE58" s="8" t="s">
        <v>2</v>
      </c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11" t="s">
        <v>30</v>
      </c>
      <c r="AV58" s="98">
        <f>+AV55</f>
        <v>208</v>
      </c>
      <c r="AW58" s="98"/>
      <c r="AX58" s="98"/>
      <c r="AY58" s="8"/>
    </row>
    <row r="59" spans="2:55" ht="13.2" customHeight="1" x14ac:dyDescent="0.25">
      <c r="B59" s="13"/>
      <c r="C59" s="52" t="s">
        <v>88</v>
      </c>
      <c r="Y59" s="100">
        <f>Y57/Y58</f>
        <v>0.3125</v>
      </c>
      <c r="Z59" s="100"/>
      <c r="AA59" s="100"/>
      <c r="AB59" s="36"/>
      <c r="AC59" s="13"/>
      <c r="AE59" s="6" t="s">
        <v>3</v>
      </c>
      <c r="AU59" s="6" t="s">
        <v>29</v>
      </c>
      <c r="AV59" s="102">
        <f>+AV57-AV58</f>
        <v>388</v>
      </c>
      <c r="AW59" s="102"/>
      <c r="AX59" s="102"/>
    </row>
    <row r="60" spans="2:55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36"/>
      <c r="AC60" s="13"/>
      <c r="AE60" s="6" t="s">
        <v>62</v>
      </c>
      <c r="AV60" s="99">
        <f>+AV54</f>
        <v>48</v>
      </c>
      <c r="AW60" s="99"/>
      <c r="AX60" s="99"/>
      <c r="AZ60" s="13"/>
    </row>
    <row r="61" spans="2:55" x14ac:dyDescent="0.25">
      <c r="B61" s="27"/>
      <c r="C61" s="53" t="s">
        <v>89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101">
        <v>0.25</v>
      </c>
      <c r="Z61" s="101"/>
      <c r="AA61" s="101"/>
      <c r="AB61" s="54"/>
      <c r="AC61" s="47"/>
      <c r="AD61" s="13"/>
      <c r="AE61" s="46" t="s">
        <v>63</v>
      </c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02">
        <f>+AV59*AV60</f>
        <v>18624</v>
      </c>
      <c r="AW61" s="102"/>
      <c r="AX61" s="102"/>
      <c r="AY61" s="13"/>
    </row>
    <row r="62" spans="2:55" x14ac:dyDescent="0.2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36"/>
      <c r="AC62" s="25"/>
      <c r="AD62" s="13"/>
      <c r="AE62" s="46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8"/>
      <c r="AW62" s="18"/>
      <c r="AX62" s="18"/>
      <c r="AY62" s="13"/>
    </row>
    <row r="63" spans="2:55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36"/>
      <c r="AC63" s="13"/>
      <c r="AE63" s="6" t="s">
        <v>57</v>
      </c>
      <c r="AV63" s="96">
        <f>+AV53</f>
        <v>10000</v>
      </c>
      <c r="AW63" s="74"/>
      <c r="AX63" s="74"/>
    </row>
    <row r="64" spans="2:55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36"/>
      <c r="AC64" s="27"/>
      <c r="AD64" s="27"/>
      <c r="AE64" s="53" t="s">
        <v>99</v>
      </c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33" t="s">
        <v>30</v>
      </c>
      <c r="AV64" s="101">
        <f>+AV61/AV63</f>
        <v>1.8624000000000001</v>
      </c>
      <c r="AW64" s="101"/>
      <c r="AX64" s="101"/>
      <c r="AY64" s="27"/>
    </row>
    <row r="65" spans="1:52" ht="10.050000000000001" customHeight="1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36"/>
      <c r="AC65" s="25"/>
      <c r="AD65" s="13"/>
      <c r="AE65" s="46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8"/>
      <c r="AW65" s="18"/>
      <c r="AX65" s="18"/>
      <c r="AY65" s="13"/>
    </row>
    <row r="66" spans="1:52" x14ac:dyDescent="0.2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38"/>
      <c r="AC66" s="19"/>
      <c r="AD66" s="50" t="s">
        <v>79</v>
      </c>
    </row>
    <row r="67" spans="1:52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38"/>
      <c r="AC67" s="19"/>
      <c r="AD67" s="29" t="s">
        <v>64</v>
      </c>
    </row>
    <row r="68" spans="1:52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38"/>
      <c r="AC68" s="19"/>
      <c r="AD68" s="29" t="s">
        <v>74</v>
      </c>
    </row>
    <row r="69" spans="1:52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38"/>
      <c r="AC69" s="19"/>
      <c r="AE69" s="8" t="s">
        <v>53</v>
      </c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180">
        <v>30000</v>
      </c>
      <c r="AW69" s="180"/>
      <c r="AX69" s="180"/>
      <c r="AY69" s="8"/>
      <c r="AZ69" s="8"/>
    </row>
    <row r="70" spans="1:52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36"/>
      <c r="AC70" s="19"/>
      <c r="AE70" s="8" t="s">
        <v>0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11" t="s">
        <v>59</v>
      </c>
      <c r="AV70" s="181">
        <v>15000</v>
      </c>
      <c r="AW70" s="181"/>
      <c r="AX70" s="181"/>
      <c r="AY70" s="8"/>
    </row>
    <row r="71" spans="1:52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36"/>
      <c r="AC71" s="19"/>
      <c r="AE71" s="11" t="s">
        <v>54</v>
      </c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 t="s">
        <v>30</v>
      </c>
      <c r="AV71" s="106">
        <f>+AV69-AV70</f>
        <v>15000</v>
      </c>
      <c r="AW71" s="106"/>
      <c r="AX71" s="106"/>
      <c r="AY71" s="11"/>
    </row>
    <row r="72" spans="1:52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36"/>
      <c r="AE72" s="6" t="s">
        <v>55</v>
      </c>
      <c r="AU72" s="20" t="s">
        <v>59</v>
      </c>
      <c r="AV72" s="97">
        <f>+AV33</f>
        <v>10000</v>
      </c>
      <c r="AW72" s="97"/>
      <c r="AX72" s="97"/>
    </row>
    <row r="73" spans="1:52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36"/>
      <c r="AE73" s="8" t="s">
        <v>56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11" t="s">
        <v>30</v>
      </c>
      <c r="AV73" s="96">
        <f>+AV71-AV72</f>
        <v>5000</v>
      </c>
      <c r="AW73" s="96"/>
      <c r="AX73" s="96"/>
      <c r="AY73" s="8"/>
    </row>
    <row r="74" spans="1:52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36"/>
      <c r="AV74" s="10"/>
      <c r="AW74" s="10"/>
    </row>
    <row r="75" spans="1:52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36"/>
      <c r="AC75" s="13"/>
      <c r="AE75" s="6" t="s">
        <v>56</v>
      </c>
      <c r="AV75" s="98">
        <f>+AV73</f>
        <v>5000</v>
      </c>
      <c r="AW75" s="99"/>
      <c r="AX75" s="99"/>
    </row>
    <row r="76" spans="1:52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36"/>
      <c r="AC76" s="13"/>
      <c r="AE76" s="6" t="s">
        <v>57</v>
      </c>
      <c r="AV76" s="96">
        <f>+AV72</f>
        <v>10000</v>
      </c>
      <c r="AW76" s="74"/>
      <c r="AX76" s="74"/>
    </row>
    <row r="77" spans="1:52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36"/>
      <c r="AC77" s="27"/>
      <c r="AD77" s="27"/>
      <c r="AE77" s="28" t="s">
        <v>58</v>
      </c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33" t="s">
        <v>30</v>
      </c>
      <c r="AV77" s="101">
        <f>+AV75/AV76</f>
        <v>0.5</v>
      </c>
      <c r="AW77" s="101"/>
      <c r="AX77" s="101"/>
      <c r="AY77" s="27"/>
    </row>
    <row r="78" spans="1:52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46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43"/>
      <c r="AV78" s="44"/>
      <c r="AW78" s="44"/>
      <c r="AX78" s="44"/>
      <c r="AY78" s="13"/>
    </row>
    <row r="80" spans="1:52" s="55" customFormat="1" ht="15.6" x14ac:dyDescent="0.3">
      <c r="A80" s="75" t="s">
        <v>97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</row>
    <row r="81" spans="1:51" s="55" customFormat="1" ht="15.6" x14ac:dyDescent="0.3">
      <c r="A81" s="76" t="str">
        <f>IF($K$9="","Show Name &amp; Dates",$K$9&amp;"  "&amp;$AN$9)</f>
        <v>Show Name &amp; Dates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</row>
    <row r="82" spans="1:51" x14ac:dyDescent="0.25">
      <c r="Y82" s="73"/>
      <c r="Z82" s="74"/>
      <c r="AA82" s="74"/>
      <c r="AB82" s="74"/>
    </row>
    <row r="83" spans="1:51" x14ac:dyDescent="0.25">
      <c r="Y83" s="73"/>
      <c r="Z83" s="74"/>
      <c r="AA83" s="74"/>
      <c r="AB83" s="74"/>
    </row>
    <row r="84" spans="1:51" s="26" customFormat="1" ht="15" x14ac:dyDescent="0.25">
      <c r="AB84" s="77" t="s">
        <v>94</v>
      </c>
      <c r="AC84" s="77"/>
      <c r="AD84" s="77"/>
      <c r="AE84" s="77"/>
      <c r="AF84" s="77"/>
      <c r="AG84" s="77"/>
      <c r="AH84" s="77" t="s">
        <v>95</v>
      </c>
      <c r="AI84" s="77"/>
      <c r="AJ84" s="77"/>
      <c r="AK84" s="77"/>
      <c r="AL84" s="77"/>
      <c r="AM84" s="77"/>
      <c r="AN84" s="77"/>
      <c r="AO84" s="77" t="s">
        <v>96</v>
      </c>
      <c r="AP84" s="77"/>
      <c r="AQ84" s="77"/>
      <c r="AR84" s="77"/>
      <c r="AS84" s="77"/>
      <c r="AT84" s="56"/>
      <c r="AU84" s="56"/>
      <c r="AV84" s="56"/>
      <c r="AW84" s="56"/>
      <c r="AX84" s="56"/>
      <c r="AY84" s="56"/>
    </row>
    <row r="85" spans="1:51" s="26" customFormat="1" ht="15" x14ac:dyDescent="0.25">
      <c r="E85" s="26" t="s">
        <v>77</v>
      </c>
      <c r="AN85" s="57"/>
      <c r="AS85" s="57"/>
      <c r="AT85" s="57"/>
      <c r="AU85" s="57"/>
      <c r="AV85" s="57"/>
      <c r="AW85" s="57"/>
      <c r="AX85" s="57"/>
      <c r="AY85" s="57"/>
    </row>
    <row r="86" spans="1:51" s="26" customFormat="1" ht="15" x14ac:dyDescent="0.25">
      <c r="E86" s="70"/>
      <c r="F86" s="71" t="s">
        <v>68</v>
      </c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2"/>
      <c r="AB86" s="78">
        <f>+Y37</f>
        <v>0.76190476190476186</v>
      </c>
      <c r="AC86" s="79"/>
      <c r="AD86" s="79"/>
      <c r="AE86" s="79"/>
      <c r="AF86" s="79"/>
      <c r="AG86" s="80"/>
      <c r="AH86" s="84" t="str">
        <f>+Y39</f>
        <v>80-100%</v>
      </c>
      <c r="AI86" s="85"/>
      <c r="AJ86" s="85"/>
      <c r="AK86" s="85"/>
      <c r="AL86" s="85"/>
      <c r="AM86" s="85"/>
      <c r="AN86" s="86"/>
      <c r="AO86" s="84" t="str">
        <f>IF(AB86&gt;=0.8,"Yes","No")</f>
        <v>No</v>
      </c>
      <c r="AP86" s="85"/>
      <c r="AQ86" s="85"/>
      <c r="AR86" s="85"/>
      <c r="AS86" s="86"/>
      <c r="AT86" s="59"/>
      <c r="AU86" s="59"/>
      <c r="AV86" s="59"/>
      <c r="AW86" s="59"/>
      <c r="AX86" s="59"/>
      <c r="AY86" s="59"/>
    </row>
    <row r="87" spans="1:51" s="26" customFormat="1" ht="15" x14ac:dyDescent="0.25">
      <c r="E87" s="60"/>
      <c r="F87" s="61" t="s">
        <v>33</v>
      </c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2"/>
      <c r="AB87" s="81">
        <f>Y46</f>
        <v>0.24</v>
      </c>
      <c r="AC87" s="82"/>
      <c r="AD87" s="82"/>
      <c r="AE87" s="82"/>
      <c r="AF87" s="82"/>
      <c r="AG87" s="83"/>
      <c r="AH87" s="81">
        <f>+Y48</f>
        <v>0.45</v>
      </c>
      <c r="AI87" s="82"/>
      <c r="AJ87" s="82"/>
      <c r="AK87" s="82"/>
      <c r="AL87" s="82"/>
      <c r="AM87" s="82"/>
      <c r="AN87" s="83"/>
      <c r="AO87" s="90" t="str">
        <f>IF(AB87&gt;=AH87,"Yes","No")</f>
        <v>No</v>
      </c>
      <c r="AP87" s="91"/>
      <c r="AQ87" s="91"/>
      <c r="AR87" s="91"/>
      <c r="AS87" s="92"/>
      <c r="AT87" s="58"/>
      <c r="AU87" s="58"/>
      <c r="AV87" s="58"/>
      <c r="AW87" s="58"/>
      <c r="AX87" s="58"/>
      <c r="AY87" s="58"/>
    </row>
    <row r="88" spans="1:51" s="26" customFormat="1" ht="15" x14ac:dyDescent="0.25">
      <c r="E88" s="70"/>
      <c r="F88" s="71" t="s">
        <v>91</v>
      </c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2"/>
      <c r="AB88" s="84">
        <f>+Y53</f>
        <v>15</v>
      </c>
      <c r="AC88" s="85"/>
      <c r="AD88" s="85"/>
      <c r="AE88" s="85"/>
      <c r="AF88" s="85"/>
      <c r="AG88" s="86"/>
      <c r="AH88" s="84">
        <f>+Y52</f>
        <v>20</v>
      </c>
      <c r="AI88" s="85"/>
      <c r="AJ88" s="85"/>
      <c r="AK88" s="85"/>
      <c r="AL88" s="85"/>
      <c r="AM88" s="85"/>
      <c r="AN88" s="86"/>
      <c r="AO88" s="84" t="str">
        <f>IF(AB88&gt;=AH88,"Yes","No")</f>
        <v>No</v>
      </c>
      <c r="AP88" s="85"/>
      <c r="AQ88" s="85"/>
      <c r="AR88" s="85"/>
      <c r="AS88" s="86"/>
      <c r="AT88" s="58"/>
      <c r="AU88" s="58"/>
      <c r="AV88" s="58"/>
      <c r="AW88" s="58"/>
      <c r="AX88" s="58"/>
      <c r="AY88" s="58"/>
    </row>
    <row r="89" spans="1:51" s="26" customFormat="1" ht="15" x14ac:dyDescent="0.25">
      <c r="E89" s="60"/>
      <c r="F89" s="61" t="s">
        <v>87</v>
      </c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2"/>
      <c r="AB89" s="81">
        <f>+Y59</f>
        <v>0.3125</v>
      </c>
      <c r="AC89" s="82"/>
      <c r="AD89" s="82"/>
      <c r="AE89" s="82"/>
      <c r="AF89" s="82"/>
      <c r="AG89" s="83"/>
      <c r="AH89" s="81">
        <f>+Y61</f>
        <v>0.25</v>
      </c>
      <c r="AI89" s="82"/>
      <c r="AJ89" s="82"/>
      <c r="AK89" s="82"/>
      <c r="AL89" s="82"/>
      <c r="AM89" s="82"/>
      <c r="AN89" s="83"/>
      <c r="AO89" s="90" t="str">
        <f>IF(AB89&gt;=AH89,"Yes","No")</f>
        <v>Yes</v>
      </c>
      <c r="AP89" s="91"/>
      <c r="AQ89" s="91"/>
      <c r="AR89" s="91"/>
      <c r="AS89" s="92"/>
      <c r="AT89" s="58"/>
      <c r="AU89" s="58"/>
      <c r="AV89" s="58"/>
      <c r="AW89" s="58"/>
      <c r="AX89" s="58"/>
      <c r="AY89" s="58"/>
    </row>
    <row r="90" spans="1:51" s="26" customFormat="1" ht="15" x14ac:dyDescent="0.25"/>
    <row r="91" spans="1:51" s="26" customFormat="1" ht="15" x14ac:dyDescent="0.25">
      <c r="E91" s="26" t="s">
        <v>78</v>
      </c>
    </row>
    <row r="92" spans="1:51" s="26" customFormat="1" ht="15" x14ac:dyDescent="0.25">
      <c r="E92" s="70"/>
      <c r="F92" s="71" t="s">
        <v>1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2"/>
      <c r="AB92" s="87">
        <f>+AV27</f>
        <v>208.33333333333334</v>
      </c>
      <c r="AC92" s="88"/>
      <c r="AD92" s="88"/>
      <c r="AE92" s="88"/>
      <c r="AF92" s="88"/>
      <c r="AG92" s="89"/>
      <c r="AH92" s="87">
        <f>+AV29</f>
        <v>596</v>
      </c>
      <c r="AI92" s="88"/>
      <c r="AJ92" s="88"/>
      <c r="AK92" s="88"/>
      <c r="AL92" s="88"/>
      <c r="AM92" s="88"/>
      <c r="AN92" s="89"/>
      <c r="AO92" s="84" t="str">
        <f>IF(AB92&lt;=AH92,"Yes","No")</f>
        <v>Yes</v>
      </c>
      <c r="AP92" s="85"/>
      <c r="AQ92" s="85"/>
      <c r="AR92" s="85"/>
      <c r="AS92" s="86"/>
      <c r="AT92" s="58"/>
      <c r="AU92" s="58"/>
      <c r="AV92" s="58"/>
      <c r="AW92" s="58"/>
      <c r="AX92" s="58"/>
      <c r="AY92" s="58"/>
    </row>
    <row r="93" spans="1:51" s="26" customFormat="1" ht="15" x14ac:dyDescent="0.25">
      <c r="E93" s="60"/>
      <c r="F93" s="61" t="s">
        <v>39</v>
      </c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2"/>
      <c r="AB93" s="93">
        <f>+AV35</f>
        <v>666.66666666666663</v>
      </c>
      <c r="AC93" s="94"/>
      <c r="AD93" s="94"/>
      <c r="AE93" s="94"/>
      <c r="AF93" s="94"/>
      <c r="AG93" s="95"/>
      <c r="AH93" s="93">
        <f>+AV38</f>
        <v>165</v>
      </c>
      <c r="AI93" s="94"/>
      <c r="AJ93" s="94"/>
      <c r="AK93" s="94"/>
      <c r="AL93" s="94"/>
      <c r="AM93" s="94"/>
      <c r="AN93" s="95"/>
      <c r="AO93" s="90" t="str">
        <f>IF(AB93&lt;=AH93,"Yes","No")</f>
        <v>No</v>
      </c>
      <c r="AP93" s="91"/>
      <c r="AQ93" s="91"/>
      <c r="AR93" s="91"/>
      <c r="AS93" s="92"/>
      <c r="AT93" s="58"/>
      <c r="AU93" s="58"/>
      <c r="AV93" s="58"/>
      <c r="AW93" s="58"/>
      <c r="AX93" s="58"/>
      <c r="AY93" s="58"/>
    </row>
    <row r="94" spans="1:51" s="26" customFormat="1" ht="15" x14ac:dyDescent="0.25">
      <c r="E94" s="70"/>
      <c r="F94" s="71" t="s">
        <v>47</v>
      </c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2"/>
      <c r="AB94" s="78">
        <f>+AV48</f>
        <v>7.5</v>
      </c>
      <c r="AC94" s="79"/>
      <c r="AD94" s="79"/>
      <c r="AE94" s="79"/>
      <c r="AF94" s="79"/>
      <c r="AG94" s="80"/>
      <c r="AH94" s="78">
        <v>1</v>
      </c>
      <c r="AI94" s="79"/>
      <c r="AJ94" s="79"/>
      <c r="AK94" s="79"/>
      <c r="AL94" s="79"/>
      <c r="AM94" s="79"/>
      <c r="AN94" s="80"/>
      <c r="AO94" s="84" t="str">
        <f>IF(AB94&gt;=AH94,"Yes","No")</f>
        <v>Yes</v>
      </c>
      <c r="AP94" s="85"/>
      <c r="AQ94" s="85"/>
      <c r="AR94" s="85"/>
      <c r="AS94" s="86"/>
      <c r="AT94" s="58"/>
      <c r="AU94" s="58"/>
      <c r="AV94" s="58"/>
      <c r="AW94" s="58"/>
      <c r="AX94" s="58"/>
      <c r="AY94" s="58"/>
    </row>
    <row r="95" spans="1:51" s="26" customFormat="1" ht="15" x14ac:dyDescent="0.25">
      <c r="E95" s="60"/>
      <c r="F95" s="61" t="s">
        <v>82</v>
      </c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2"/>
      <c r="AB95" s="81">
        <f>+AV64</f>
        <v>1.8624000000000001</v>
      </c>
      <c r="AC95" s="82"/>
      <c r="AD95" s="82"/>
      <c r="AE95" s="82"/>
      <c r="AF95" s="82"/>
      <c r="AG95" s="83"/>
      <c r="AH95" s="81">
        <v>1</v>
      </c>
      <c r="AI95" s="82"/>
      <c r="AJ95" s="82"/>
      <c r="AK95" s="82"/>
      <c r="AL95" s="82"/>
      <c r="AM95" s="82"/>
      <c r="AN95" s="83"/>
      <c r="AO95" s="90" t="str">
        <f>IF(AB95&gt;=AH95,"Yes","No")</f>
        <v>Yes</v>
      </c>
      <c r="AP95" s="91"/>
      <c r="AQ95" s="91"/>
      <c r="AR95" s="91"/>
      <c r="AS95" s="92"/>
      <c r="AT95" s="58"/>
      <c r="AU95" s="58"/>
      <c r="AV95" s="58"/>
      <c r="AW95" s="58"/>
      <c r="AX95" s="58"/>
      <c r="AY95" s="58"/>
    </row>
    <row r="96" spans="1:51" s="26" customFormat="1" ht="15" x14ac:dyDescent="0.25">
      <c r="E96" s="70"/>
      <c r="F96" s="71" t="s">
        <v>80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2"/>
      <c r="AB96" s="78">
        <f>+AV77</f>
        <v>0.5</v>
      </c>
      <c r="AC96" s="79"/>
      <c r="AD96" s="79"/>
      <c r="AE96" s="79"/>
      <c r="AF96" s="79"/>
      <c r="AG96" s="80"/>
      <c r="AH96" s="78">
        <v>1</v>
      </c>
      <c r="AI96" s="79"/>
      <c r="AJ96" s="79"/>
      <c r="AK96" s="79"/>
      <c r="AL96" s="79"/>
      <c r="AM96" s="79"/>
      <c r="AN96" s="80"/>
      <c r="AO96" s="84" t="str">
        <f>IF(AB96&gt;=AH96,"Yes","No")</f>
        <v>No</v>
      </c>
      <c r="AP96" s="85"/>
      <c r="AQ96" s="85"/>
      <c r="AR96" s="85"/>
      <c r="AS96" s="86"/>
      <c r="AT96" s="58"/>
      <c r="AU96" s="58"/>
      <c r="AV96" s="58"/>
      <c r="AW96" s="58"/>
      <c r="AX96" s="58"/>
      <c r="AY96" s="58"/>
    </row>
    <row r="98" spans="5:45" ht="15" x14ac:dyDescent="0.25">
      <c r="E98" s="26" t="s">
        <v>93</v>
      </c>
    </row>
    <row r="99" spans="5:45" x14ac:dyDescent="0.25">
      <c r="E99" s="64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65"/>
    </row>
    <row r="100" spans="5:45" x14ac:dyDescent="0.25">
      <c r="E100" s="66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67"/>
    </row>
    <row r="101" spans="5:45" x14ac:dyDescent="0.25">
      <c r="E101" s="66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67"/>
    </row>
    <row r="102" spans="5:45" x14ac:dyDescent="0.25">
      <c r="E102" s="68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69"/>
    </row>
  </sheetData>
  <mergeCells count="144">
    <mergeCell ref="AV76:AX76"/>
    <mergeCell ref="AV77:AX77"/>
    <mergeCell ref="B2:AY2"/>
    <mergeCell ref="B3:AY3"/>
    <mergeCell ref="B4:AY4"/>
    <mergeCell ref="B5:AY5"/>
    <mergeCell ref="C6:J6"/>
    <mergeCell ref="K6:Z6"/>
    <mergeCell ref="AN6:AY6"/>
    <mergeCell ref="AA6:AM6"/>
    <mergeCell ref="C9:J9"/>
    <mergeCell ref="AA9:AM9"/>
    <mergeCell ref="D17:AK17"/>
    <mergeCell ref="AL17:AS17"/>
    <mergeCell ref="AT17:AY17"/>
    <mergeCell ref="B11:AY11"/>
    <mergeCell ref="B12:C12"/>
    <mergeCell ref="C10:J10"/>
    <mergeCell ref="K10:AY10"/>
    <mergeCell ref="C7:J7"/>
    <mergeCell ref="K7:Z7"/>
    <mergeCell ref="AA7:AM7"/>
    <mergeCell ref="AN7:AY7"/>
    <mergeCell ref="B8:AY8"/>
    <mergeCell ref="K9:Z9"/>
    <mergeCell ref="AN9:AY9"/>
    <mergeCell ref="B21:AB21"/>
    <mergeCell ref="AC21:AY21"/>
    <mergeCell ref="D12:AY12"/>
    <mergeCell ref="D13:AY13"/>
    <mergeCell ref="D14:AY14"/>
    <mergeCell ref="B13:C13"/>
    <mergeCell ref="B14:C14"/>
    <mergeCell ref="B15:AY15"/>
    <mergeCell ref="B16:C16"/>
    <mergeCell ref="D16:AK16"/>
    <mergeCell ref="AL16:AS16"/>
    <mergeCell ref="AT16:AY16"/>
    <mergeCell ref="B17:C17"/>
    <mergeCell ref="Y38:Z38"/>
    <mergeCell ref="B20:AY20"/>
    <mergeCell ref="B18:C18"/>
    <mergeCell ref="D18:AK18"/>
    <mergeCell ref="AL18:AS18"/>
    <mergeCell ref="AT18:AY18"/>
    <mergeCell ref="B19:C19"/>
    <mergeCell ref="D19:AK19"/>
    <mergeCell ref="AL19:AS19"/>
    <mergeCell ref="AT19:AY19"/>
    <mergeCell ref="Y25:AA25"/>
    <mergeCell ref="Y27:AA27"/>
    <mergeCell ref="AV29:AX29"/>
    <mergeCell ref="AV25:AX25"/>
    <mergeCell ref="AV27:AX27"/>
    <mergeCell ref="AV28:AW28"/>
    <mergeCell ref="Y36:AA36"/>
    <mergeCell ref="Y37:AA37"/>
    <mergeCell ref="AV26:AX26"/>
    <mergeCell ref="Y28:AA28"/>
    <mergeCell ref="Y30:AA30"/>
    <mergeCell ref="Y31:AA31"/>
    <mergeCell ref="Y35:AA35"/>
    <mergeCell ref="C57:T57"/>
    <mergeCell ref="Y53:AA53"/>
    <mergeCell ref="V56:W56"/>
    <mergeCell ref="V58:W58"/>
    <mergeCell ref="Y55:Z55"/>
    <mergeCell ref="Y56:AA56"/>
    <mergeCell ref="Y58:AA58"/>
    <mergeCell ref="Y54:AA54"/>
    <mergeCell ref="AV38:AX38"/>
    <mergeCell ref="AV39:AX39"/>
    <mergeCell ref="Y52:AA52"/>
    <mergeCell ref="AV53:AX53"/>
    <mergeCell ref="AV54:AX54"/>
    <mergeCell ref="AV55:AX55"/>
    <mergeCell ref="AV57:AX57"/>
    <mergeCell ref="AV58:AX58"/>
    <mergeCell ref="V57:W57"/>
    <mergeCell ref="AV48:AX48"/>
    <mergeCell ref="Y39:AA39"/>
    <mergeCell ref="Y47:Z47"/>
    <mergeCell ref="Y43:AA43"/>
    <mergeCell ref="Y44:AA44"/>
    <mergeCell ref="Y46:AA46"/>
    <mergeCell ref="AV46:AW46"/>
    <mergeCell ref="AV47:AX47"/>
    <mergeCell ref="AV43:AX43"/>
    <mergeCell ref="AV45:AX45"/>
    <mergeCell ref="AV44:AX44"/>
    <mergeCell ref="AV35:AX35"/>
    <mergeCell ref="AV36:AW36"/>
    <mergeCell ref="AV37:AX37"/>
    <mergeCell ref="AV33:AX33"/>
    <mergeCell ref="AV34:AX34"/>
    <mergeCell ref="AV73:AX73"/>
    <mergeCell ref="AV72:AX72"/>
    <mergeCell ref="AV75:AX75"/>
    <mergeCell ref="Y59:AA59"/>
    <mergeCell ref="Y61:AA61"/>
    <mergeCell ref="AV59:AX59"/>
    <mergeCell ref="Y57:AA57"/>
    <mergeCell ref="Y48:AA48"/>
    <mergeCell ref="AV60:AX60"/>
    <mergeCell ref="AV61:AX61"/>
    <mergeCell ref="AV63:AX63"/>
    <mergeCell ref="AV64:AX64"/>
    <mergeCell ref="AV69:AX69"/>
    <mergeCell ref="AV70:AX70"/>
    <mergeCell ref="AV71:AX71"/>
    <mergeCell ref="AO93:AS93"/>
    <mergeCell ref="AO94:AS94"/>
    <mergeCell ref="AB84:AG84"/>
    <mergeCell ref="AH84:AN84"/>
    <mergeCell ref="AB96:AG96"/>
    <mergeCell ref="AH96:AN96"/>
    <mergeCell ref="AO95:AS95"/>
    <mergeCell ref="AO96:AS96"/>
    <mergeCell ref="AB93:AG93"/>
    <mergeCell ref="AB94:AG94"/>
    <mergeCell ref="AB95:AG95"/>
    <mergeCell ref="AH93:AN93"/>
    <mergeCell ref="AH94:AN94"/>
    <mergeCell ref="AH95:AN95"/>
    <mergeCell ref="Y82:AB82"/>
    <mergeCell ref="A80:AY80"/>
    <mergeCell ref="A81:AY81"/>
    <mergeCell ref="AO84:AS84"/>
    <mergeCell ref="AB86:AG86"/>
    <mergeCell ref="AB87:AG87"/>
    <mergeCell ref="AB88:AG88"/>
    <mergeCell ref="AB89:AG89"/>
    <mergeCell ref="AB92:AG92"/>
    <mergeCell ref="AH86:AN86"/>
    <mergeCell ref="AH87:AN87"/>
    <mergeCell ref="AH88:AN88"/>
    <mergeCell ref="AH89:AN89"/>
    <mergeCell ref="AH92:AN92"/>
    <mergeCell ref="AO86:AS86"/>
    <mergeCell ref="AO87:AS87"/>
    <mergeCell ref="AO88:AS88"/>
    <mergeCell ref="AO89:AS89"/>
    <mergeCell ref="AO92:AS92"/>
    <mergeCell ref="Y83:AB83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Metrics</vt:lpstr>
      <vt:lpstr>Metrics!Print_Area</vt:lpstr>
      <vt:lpstr>Metrics!Print_Titles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Davis</dc:creator>
  <cp:lastModifiedBy>Sonya Davis</cp:lastModifiedBy>
  <cp:lastPrinted>2016-08-05T14:39:08Z</cp:lastPrinted>
  <dcterms:created xsi:type="dcterms:W3CDTF">2016-05-20T15:17:03Z</dcterms:created>
  <dcterms:modified xsi:type="dcterms:W3CDTF">2018-01-23T12:00:38Z</dcterms:modified>
</cp:coreProperties>
</file>